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0" windowWidth="1932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<sst xmlns="http://schemas.openxmlformats.org/spreadsheetml/2006/main" count="58" uniqueCount="54">
  <si>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Likvidita celková</t>
  </si>
  <si>
    <t>Oběžná aktiva</t>
  </si>
  <si>
    <t>Krátkodobé závazky</t>
  </si>
  <si>
    <t>Krátkodobé (běžné) bankovní úvěry</t>
  </si>
  <si>
    <t>Krátkodobé finanční výpomoci</t>
  </si>
  <si>
    <t>Likvidita běžná</t>
  </si>
  <si>
    <t>Likvidita rychlá</t>
  </si>
  <si>
    <t>Zásoby</t>
  </si>
  <si>
    <t>Finanční majetek</t>
  </si>
  <si>
    <t>Pasiva</t>
  </si>
  <si>
    <t>Vlastní kapitál</t>
  </si>
  <si>
    <t>Leverage</t>
  </si>
  <si>
    <t>Dlouhodobé závazky</t>
  </si>
  <si>
    <t>Aktiva stálá v % dl. Pasiv</t>
  </si>
  <si>
    <t>Úrokové krytí</t>
  </si>
  <si>
    <t>Nákladové úroky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</si>
  <si>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</si>
  <si>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</si>
  <si>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</si>
  <si>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</si>
  <si>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</si>
  <si>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</si>
  <si>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</si>
  <si>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</si>
  <si>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</si>
  <si>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</si>
  <si>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</si>
  <si>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</si>
  <si>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</si>
  <si>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</si>
  <si>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Tržby za zboží</t>
  </si>
  <si>
    <t>Suma tržeb</t>
  </si>
  <si>
    <t>ROZVAHA</t>
  </si>
  <si>
    <t>VZZ</t>
  </si>
  <si>
    <t>Tržby z prodeje dlouh. majetku a materiálu</t>
  </si>
  <si>
    <t>Celková zadluženost v %</t>
  </si>
  <si>
    <t>Pohledávky po splatnosti (doplň. údaje)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</si>
  <si>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</si>
  <si>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</si>
  <si>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</si>
  <si>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</si>
  <si>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</si>
  <si>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</si>
  <si>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</si>
  <si>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>Údaje vyplňte v tisísích Kč</t>
  </si>
  <si>
    <t xml:space="preserve">Vyplňte pouze bílá pole </t>
  </si>
  <si>
    <t>Čestně prohlašuji, že veškeré vyplněné údaje odpovídají skutečnosti a jsou v souladu s finančními výkazy žadatele.</t>
  </si>
  <si>
    <t>Zkreslení údajů pro účely ekonomického hodnocení může být posouzeno podle § 212 odst. 1 zákona č. 40/2009 Sb., trestní zákon jako dotační podvod</t>
  </si>
  <si>
    <t>Poznámka:</t>
  </si>
  <si>
    <t>HV za účetní období (EAT) - po zdanění</t>
  </si>
  <si>
    <t>HV za účetní období (EBT) - před zdaněním</t>
  </si>
  <si>
    <t>Pokud jsou vyplněny údaje 2011 a 2012, čestně prohlašuji, že k datu odeslání formuláře k hodnocení nebylo dosud podáno daňové přiznání za rok 2013</t>
  </si>
  <si>
    <t>Tržby za výrobky a služby</t>
  </si>
  <si>
    <t>XXX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</si>
</sst>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\ _K_č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3.5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b/>
      <sz val="13.5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2" fillId="34" borderId="20" xfId="0" applyFont="1" applyFill="1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/>
      <protection hidden="1"/>
    </xf>
    <xf numFmtId="4" fontId="0" fillId="34" borderId="21" xfId="0" applyNumberFormat="1" applyFill="1" applyBorder="1" applyAlignment="1" applyProtection="1">
      <alignment horizontal="right"/>
      <protection hidden="1"/>
    </xf>
    <xf numFmtId="0" fontId="0" fillId="34" borderId="22" xfId="0" applyFill="1" applyBorder="1" applyAlignment="1" applyProtection="1">
      <alignment/>
      <protection hidden="1"/>
    </xf>
    <xf numFmtId="4" fontId="0" fillId="34" borderId="22" xfId="0" applyNumberFormat="1" applyFill="1" applyBorder="1" applyAlignment="1" applyProtection="1">
      <alignment horizontal="right"/>
      <protection hidden="1"/>
    </xf>
    <xf numFmtId="0" fontId="0" fillId="34" borderId="24" xfId="0" applyFill="1" applyBorder="1" applyAlignment="1" applyProtection="1">
      <alignment/>
      <protection hidden="1"/>
    </xf>
    <xf numFmtId="4" fontId="0" fillId="34" borderId="24" xfId="0" applyNumberFormat="1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/>
      <protection hidden="1"/>
    </xf>
    <xf numFmtId="4" fontId="0" fillId="34" borderId="10" xfId="0" applyNumberFormat="1" applyFill="1" applyBorder="1" applyAlignment="1" applyProtection="1">
      <alignment horizontal="right"/>
      <protection hidden="1"/>
    </xf>
    <xf numFmtId="0" fontId="0" fillId="34" borderId="16" xfId="0" applyFill="1" applyBorder="1" applyAlignment="1" applyProtection="1">
      <alignment/>
      <protection hidden="1"/>
    </xf>
    <xf numFmtId="4" fontId="0" fillId="34" borderId="16" xfId="0" applyNumberFormat="1" applyFill="1" applyBorder="1" applyAlignment="1" applyProtection="1">
      <alignment horizontal="right"/>
      <protection hidden="1"/>
    </xf>
    <xf numFmtId="0" fontId="0" fillId="34" borderId="12" xfId="0" applyFill="1" applyBorder="1" applyAlignment="1" applyProtection="1">
      <alignment/>
      <protection hidden="1"/>
    </xf>
    <xf numFmtId="4" fontId="0" fillId="34" borderId="12" xfId="0" applyNumberFormat="1" applyFill="1" applyBorder="1" applyAlignment="1" applyProtection="1">
      <alignment horizontal="right"/>
      <protection hidden="1"/>
    </xf>
    <xf numFmtId="4" fontId="0" fillId="34" borderId="14" xfId="0" applyNumberFormat="1" applyFill="1" applyBorder="1" applyAlignment="1" applyProtection="1">
      <alignment horizontal="right"/>
      <protection hidden="1"/>
    </xf>
    <xf numFmtId="0" fontId="0" fillId="34" borderId="20" xfId="0" applyFill="1" applyBorder="1" applyAlignment="1" applyProtection="1">
      <alignment/>
      <protection hidden="1"/>
    </xf>
    <xf numFmtId="4" fontId="0" fillId="34" borderId="18" xfId="0" applyNumberFormat="1" applyFill="1" applyBorder="1" applyAlignment="1" applyProtection="1">
      <alignment horizontal="right"/>
      <protection hidden="1"/>
    </xf>
    <xf numFmtId="0" fontId="3" fillId="34" borderId="21" xfId="0" applyFont="1" applyFill="1" applyBorder="1" applyAlignment="1" applyProtection="1">
      <alignment/>
      <protection hidden="1"/>
    </xf>
    <xf numFmtId="4" fontId="3" fillId="34" borderId="10" xfId="0" applyNumberFormat="1" applyFont="1" applyFill="1" applyBorder="1" applyAlignment="1" applyProtection="1">
      <alignment horizontal="right"/>
      <protection hidden="1"/>
    </xf>
    <xf numFmtId="0" fontId="3" fillId="34" borderId="22" xfId="0" applyFont="1" applyFill="1" applyBorder="1" applyAlignment="1" applyProtection="1">
      <alignment/>
      <protection hidden="1"/>
    </xf>
    <xf numFmtId="4" fontId="3" fillId="34" borderId="12" xfId="0" applyNumberFormat="1" applyFont="1" applyFill="1" applyBorder="1" applyAlignment="1" applyProtection="1">
      <alignment horizontal="right"/>
      <protection hidden="1"/>
    </xf>
    <xf numFmtId="0" fontId="3" fillId="34" borderId="24" xfId="0" applyFont="1" applyFill="1" applyBorder="1" applyAlignment="1" applyProtection="1">
      <alignment/>
      <protection hidden="1"/>
    </xf>
    <xf numFmtId="4" fontId="3" fillId="34" borderId="16" xfId="0" applyNumberFormat="1" applyFont="1" applyFill="1" applyBorder="1" applyAlignment="1" applyProtection="1">
      <alignment horizontal="right"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23" fillId="34" borderId="25" xfId="0" applyFont="1" applyFill="1" applyBorder="1" applyAlignment="1" applyProtection="1">
      <alignment/>
      <protection hidden="1"/>
    </xf>
    <xf numFmtId="0" fontId="23" fillId="34" borderId="26" xfId="0" applyFont="1" applyFill="1" applyBorder="1" applyAlignment="1" applyProtection="1">
      <alignment/>
      <protection hidden="1"/>
    </xf>
    <xf numFmtId="0" fontId="23" fillId="34" borderId="21" xfId="0" applyFont="1" applyFill="1" applyBorder="1" applyAlignment="1" applyProtection="1">
      <alignment/>
      <protection hidden="1"/>
    </xf>
    <xf numFmtId="3" fontId="0" fillId="34" borderId="27" xfId="0" applyNumberFormat="1" applyFill="1" applyBorder="1" applyAlignment="1" applyProtection="1">
      <alignment/>
      <protection hidden="1"/>
    </xf>
    <xf numFmtId="3" fontId="0" fillId="34" borderId="28" xfId="0" applyNumberFormat="1" applyFill="1" applyBorder="1" applyAlignment="1" applyProtection="1">
      <alignment/>
      <protection hidden="1"/>
    </xf>
    <xf numFmtId="0" fontId="23" fillId="34" borderId="22" xfId="0" applyFont="1" applyFill="1" applyBorder="1" applyAlignment="1" applyProtection="1">
      <alignment/>
      <protection hidden="1"/>
    </xf>
    <xf numFmtId="3" fontId="0" fillId="34" borderId="29" xfId="0" applyNumberFormat="1" applyFill="1" applyBorder="1" applyAlignment="1" applyProtection="1">
      <alignment/>
      <protection hidden="1"/>
    </xf>
    <xf numFmtId="3" fontId="0" fillId="34" borderId="30" xfId="0" applyNumberFormat="1" applyFill="1" applyBorder="1" applyAlignment="1" applyProtection="1">
      <alignment/>
      <protection hidden="1"/>
    </xf>
    <xf numFmtId="0" fontId="23" fillId="34" borderId="24" xfId="0" applyFont="1" applyFill="1" applyBorder="1" applyAlignment="1" applyProtection="1">
      <alignment/>
      <protection hidden="1"/>
    </xf>
    <xf numFmtId="3" fontId="0" fillId="34" borderId="31" xfId="0" applyNumberFormat="1" applyFill="1" applyBorder="1" applyAlignment="1" applyProtection="1">
      <alignment/>
      <protection hidden="1"/>
    </xf>
    <xf numFmtId="3" fontId="0" fillId="34" borderId="32" xfId="0" applyNumberFormat="1" applyFill="1" applyBorder="1" applyAlignment="1" applyProtection="1">
      <alignment/>
      <protection hidden="1"/>
    </xf>
    <xf numFmtId="0" fontId="23" fillId="34" borderId="20" xfId="0" applyFont="1" applyFill="1" applyBorder="1" applyAlignment="1" applyProtection="1">
      <alignment/>
      <protection hidden="1"/>
    </xf>
    <xf numFmtId="3" fontId="0" fillId="34" borderId="26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3" fillId="0" borderId="0" xfId="0" applyFont="1" applyAlignment="1">
      <alignment/>
    </xf>
    <xf numFmtId="4" fontId="0" fillId="34" borderId="11" xfId="0" applyNumberFormat="1" applyFill="1" applyBorder="1" applyAlignment="1" applyProtection="1">
      <alignment horizontal="right"/>
      <protection hidden="1"/>
    </xf>
    <xf numFmtId="4" fontId="0" fillId="34" borderId="13" xfId="0" applyNumberFormat="1" applyFill="1" applyBorder="1" applyAlignment="1" applyProtection="1">
      <alignment horizontal="right"/>
      <protection hidden="1"/>
    </xf>
    <xf numFmtId="4" fontId="0" fillId="34" borderId="15" xfId="0" applyNumberFormat="1" applyFill="1" applyBorder="1" applyAlignment="1" applyProtection="1">
      <alignment horizontal="right"/>
      <protection hidden="1"/>
    </xf>
    <xf numFmtId="4" fontId="3" fillId="34" borderId="11" xfId="0" applyNumberFormat="1" applyFont="1" applyFill="1" applyBorder="1" applyAlignment="1" applyProtection="1">
      <alignment horizontal="right"/>
      <protection hidden="1"/>
    </xf>
    <xf numFmtId="4" fontId="3" fillId="34" borderId="13" xfId="0" applyNumberFormat="1" applyFont="1" applyFill="1" applyBorder="1" applyAlignment="1" applyProtection="1">
      <alignment horizontal="right"/>
      <protection hidden="1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0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ont>
        <color rgb="FF9C0006"/>
      </font>
      <fill>
        <patternFill patternType="none">
          <bgColor indexed="65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006100"/>
      </font>
      <fill>
        <patternFill patternType="none">
          <bgColor indexed="65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85725</xdr:rowOff>
    </xdr:from>
    <xdr:to>
      <xdr:col>5</xdr:col>
      <xdr:colOff>1685925</xdr:colOff>
      <xdr:row>3</xdr:row>
      <xdr:rowOff>66675</xdr:rowOff>
    </xdr:to>
    <xdr:pic>
      <xdr:nvPicPr>
        <xdr:cNvPr id="1" name="Picture 2" descr="CzechInv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8572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1914525</xdr:colOff>
      <xdr:row>0</xdr:row>
      <xdr:rowOff>38100</xdr:rowOff>
    </xdr:from>
    <xdr:to>
      <xdr:col>8</xdr:col>
      <xdr:colOff>190500</xdr:colOff>
      <xdr:row>4</xdr:row>
      <xdr:rowOff>0</xdr:rowOff>
    </xdr:to>
    <xdr:pic>
      <xdr:nvPicPr>
        <xdr:cNvPr id="2" name="Picture 6" descr="http://k315.feld.cvut.cz/elen/sites/default/files/field/image/logo_mpo_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3810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0</xdr:row>
      <xdr:rowOff>66675</xdr:rowOff>
    </xdr:from>
    <xdr:to>
      <xdr:col>13</xdr:col>
      <xdr:colOff>342900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66675"/>
          <a:ext cx="32956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showGridLines="0" tabSelected="1" zoomScalePageLayoutView="0" workbookViewId="0" topLeftCell="A1">
      <selection activeCell="C35" sqref="C35"/>
    </sheetView>
  </sheetViews>
  <sheetFormatPr defaultColWidth="9.140625" defaultRowHeight="15"/>
  <cols>
    <col min="1" max="1" width="8.7109375" style="0" customWidth="1"/>
    <col min="2" max="2" width="39.7109375" style="0" bestFit="1" customWidth="1"/>
    <col min="3" max="3" width="10.00390625" style="0" bestFit="1" customWidth="1"/>
    <col min="4" max="4" width="9.28125" style="0" customWidth="1"/>
    <col min="6" max="6" width="28.8515625" style="0" customWidth="1"/>
    <col min="7" max="7" width="10.28125" style="0" customWidth="1"/>
    <col min="8" max="8" width="10.57421875" style="0" customWidth="1"/>
    <col min="10" max="10" width="11.8515625" style="0" bestFit="1" customWidth="1"/>
  </cols>
  <sheetData>
    <row r="2" spans="2:3" ht="15.75">
      <c r="B2" s="20" t="s">
        <v>45</v>
      </c>
      <c r="C2" s="20" t="s">
        <v>44</v>
      </c>
    </row>
    <row r="3" ht="15.75" thickBot="1"/>
    <row r="4" spans="2:4" ht="15.75" thickBot="1">
      <c r="B4" s="23" t="s">
        <v>37</v>
      </c>
      <c r="C4" s="87" t="s">
        <v>53</v>
      </c>
      <c r="D4" s="88"/>
    </row>
    <row r="5" spans="2:4" ht="15.75" thickBot="1">
      <c r="B5" s="23" t="s">
        <v>38</v>
      </c>
      <c r="C5" s="87" t="s">
        <v>53</v>
      </c>
      <c r="D5" s="88"/>
    </row>
    <row r="6" spans="1:8" ht="15.75" thickBot="1">
      <c r="A6" s="2"/>
      <c r="F6" s="78"/>
      <c r="G6" s="41">
        <f>C7</f>
        <v>2011</v>
      </c>
      <c r="H6" s="42">
        <f>D7</f>
        <v>2012</v>
      </c>
    </row>
    <row r="7" spans="2:8" ht="15.75" thickBot="1">
      <c r="B7" s="24" t="s">
        <v>32</v>
      </c>
      <c r="C7" s="21">
        <v>2011</v>
      </c>
      <c r="D7" s="22">
        <v>2012</v>
      </c>
      <c r="F7" s="43" t="s">
        <v>0</v>
      </c>
      <c r="G7" s="44" t="e">
        <f>(C10-C12-C21)/(C18+C19+C20)</f>
        <v>#DIV/0!</v>
      </c>
      <c r="H7" s="50" t="e">
        <f>(D10-D12-D21)/(D18+D19+D20)</f>
        <v>#DIV/0!</v>
      </c>
    </row>
    <row r="8" spans="2:8" ht="15">
      <c r="B8" s="25" t="s">
        <v>17</v>
      </c>
      <c r="C8" s="4"/>
      <c r="D8" s="5"/>
      <c r="F8" s="45" t="s">
        <v>5</v>
      </c>
      <c r="G8" s="46" t="e">
        <f>(C10-C11-C12-C21)/(C18+C19+C20)</f>
        <v>#DIV/0!</v>
      </c>
      <c r="H8" s="54" t="e">
        <f>(D10-D11-D12-D21)/(D18+D19+D20)</f>
        <v>#DIV/0!</v>
      </c>
    </row>
    <row r="9" spans="2:8" ht="15.75" thickBot="1">
      <c r="B9" s="26" t="s">
        <v>29</v>
      </c>
      <c r="C9" s="6"/>
      <c r="D9" s="7"/>
      <c r="F9" s="47" t="s">
        <v>6</v>
      </c>
      <c r="G9" s="48" t="e">
        <f>C14/(C18+C19+C20)</f>
        <v>#DIV/0!</v>
      </c>
      <c r="H9" s="52" t="e">
        <f>D14/(D18+D19+D20)</f>
        <v>#DIV/0!</v>
      </c>
    </row>
    <row r="10" spans="2:8" ht="15">
      <c r="B10" s="26" t="s">
        <v>1</v>
      </c>
      <c r="C10" s="30">
        <f>SUM(C11:C14)</f>
        <v>0</v>
      </c>
      <c r="D10" s="30">
        <f>SUM(D11:D14)</f>
        <v>0</v>
      </c>
      <c r="F10" s="49" t="s">
        <v>35</v>
      </c>
      <c r="G10" s="50" t="e">
        <f>(C15-C16)/C15*100</f>
        <v>#DIV/0!</v>
      </c>
      <c r="H10" s="50" t="e">
        <f>(D15-D16)/D15*100</f>
        <v>#DIV/0!</v>
      </c>
    </row>
    <row r="11" spans="2:8" ht="15.75" thickBot="1">
      <c r="B11" s="26" t="s">
        <v>7</v>
      </c>
      <c r="C11" s="6"/>
      <c r="D11" s="7"/>
      <c r="F11" s="51" t="s">
        <v>14</v>
      </c>
      <c r="G11" s="52" t="e">
        <f>(C32+C30)/C30</f>
        <v>#DIV/0!</v>
      </c>
      <c r="H11" s="52" t="e">
        <f>(D32+D30)/D30</f>
        <v>#DIV/0!</v>
      </c>
    </row>
    <row r="12" spans="2:8" ht="15">
      <c r="B12" s="26" t="s">
        <v>28</v>
      </c>
      <c r="C12" s="6"/>
      <c r="D12" s="7"/>
      <c r="F12" s="49" t="s">
        <v>18</v>
      </c>
      <c r="G12" s="50" t="e">
        <f>C13/(C26/365)</f>
        <v>#DIV/0!</v>
      </c>
      <c r="H12" s="80" t="e">
        <f>D13/(D26/365)</f>
        <v>#DIV/0!</v>
      </c>
    </row>
    <row r="13" spans="2:10" ht="17.25">
      <c r="B13" s="26" t="s">
        <v>19</v>
      </c>
      <c r="C13" s="6"/>
      <c r="D13" s="7"/>
      <c r="F13" s="53" t="s">
        <v>20</v>
      </c>
      <c r="G13" s="54" t="e">
        <f>C11/(C26/365)</f>
        <v>#DIV/0!</v>
      </c>
      <c r="H13" s="81" t="e">
        <f>D11/(D26/365)</f>
        <v>#DIV/0!</v>
      </c>
      <c r="J13" s="85"/>
    </row>
    <row r="14" spans="2:8" ht="15.75" thickBot="1">
      <c r="B14" s="27" t="s">
        <v>8</v>
      </c>
      <c r="C14" s="8"/>
      <c r="D14" s="9"/>
      <c r="F14" s="51" t="s">
        <v>21</v>
      </c>
      <c r="G14" s="55" t="e">
        <f>C18/(C26/365)</f>
        <v>#DIV/0!</v>
      </c>
      <c r="H14" s="82" t="e">
        <f>D18/(D26/365)</f>
        <v>#DIV/0!</v>
      </c>
    </row>
    <row r="15" spans="2:10" ht="15">
      <c r="B15" s="25" t="s">
        <v>9</v>
      </c>
      <c r="C15" s="31">
        <f>C8</f>
        <v>0</v>
      </c>
      <c r="D15" s="32">
        <f>D8</f>
        <v>0</v>
      </c>
      <c r="F15" s="49" t="s">
        <v>22</v>
      </c>
      <c r="G15" s="50" t="e">
        <f>(C31+C30*(1-0.22))/(C8)*100</f>
        <v>#DIV/0!</v>
      </c>
      <c r="H15" s="50" t="e">
        <f>(D31+D30*(1-0.22))/(D8)*100</f>
        <v>#DIV/0!</v>
      </c>
      <c r="J15" s="3"/>
    </row>
    <row r="16" spans="2:10" ht="15">
      <c r="B16" s="26" t="s">
        <v>10</v>
      </c>
      <c r="C16" s="6"/>
      <c r="D16" s="7"/>
      <c r="F16" s="53" t="s">
        <v>23</v>
      </c>
      <c r="G16" s="54" t="e">
        <f>C31/C16*100</f>
        <v>#DIV/0!</v>
      </c>
      <c r="H16" s="54" t="e">
        <f>D31/D16*100</f>
        <v>#DIV/0!</v>
      </c>
      <c r="J16" s="3"/>
    </row>
    <row r="17" spans="2:8" ht="15.75" thickBot="1">
      <c r="B17" s="26" t="s">
        <v>12</v>
      </c>
      <c r="C17" s="6"/>
      <c r="D17" s="7"/>
      <c r="F17" s="51" t="s">
        <v>24</v>
      </c>
      <c r="G17" s="52" t="e">
        <f>(C32+C30)/C26*100</f>
        <v>#DIV/0!</v>
      </c>
      <c r="H17" s="52" t="e">
        <f>(D32+D30)/D26*100</f>
        <v>#DIV/0!</v>
      </c>
    </row>
    <row r="18" spans="2:8" ht="15.75" thickBot="1">
      <c r="B18" s="26" t="s">
        <v>2</v>
      </c>
      <c r="C18" s="6"/>
      <c r="D18" s="7"/>
      <c r="F18" s="56" t="s">
        <v>25</v>
      </c>
      <c r="G18" s="57" t="e">
        <f>C28/C27*100</f>
        <v>#DIV/0!</v>
      </c>
      <c r="H18" s="57" t="e">
        <f>D28/D27*100</f>
        <v>#DIV/0!</v>
      </c>
    </row>
    <row r="19" spans="1:8" ht="15">
      <c r="A19" s="1"/>
      <c r="B19" s="26" t="s">
        <v>3</v>
      </c>
      <c r="C19" s="6"/>
      <c r="D19" s="7"/>
      <c r="F19" s="58" t="s">
        <v>16</v>
      </c>
      <c r="G19" s="59" t="e">
        <f>365/(C26/C8)</f>
        <v>#DIV/0!</v>
      </c>
      <c r="H19" s="83" t="e">
        <f>365/(D26/D8)</f>
        <v>#DIV/0!</v>
      </c>
    </row>
    <row r="20" spans="1:8" ht="15.75" thickBot="1">
      <c r="A20" s="1"/>
      <c r="B20" s="28" t="s">
        <v>4</v>
      </c>
      <c r="C20" s="10"/>
      <c r="D20" s="11"/>
      <c r="F20" s="60" t="s">
        <v>11</v>
      </c>
      <c r="G20" s="61" t="e">
        <f>100*(C15-C16)/C16</f>
        <v>#DIV/0!</v>
      </c>
      <c r="H20" s="84" t="e">
        <f>100*(D15-D16)/D16</f>
        <v>#DIV/0!</v>
      </c>
    </row>
    <row r="21" spans="1:8" ht="15.75" thickBot="1">
      <c r="A21" s="1"/>
      <c r="B21" s="29" t="s">
        <v>36</v>
      </c>
      <c r="C21" s="29"/>
      <c r="D21" s="12"/>
      <c r="F21" s="62" t="s">
        <v>13</v>
      </c>
      <c r="G21" s="63" t="e">
        <f>100*C9/(C16+C17)</f>
        <v>#DIV/0!</v>
      </c>
      <c r="H21" s="63" t="e">
        <f>100*D9/(D16+D17)</f>
        <v>#DIV/0!</v>
      </c>
    </row>
    <row r="22" spans="6:8" ht="15.75" thickBot="1">
      <c r="F22" s="64" t="s">
        <v>40</v>
      </c>
      <c r="G22" s="52" t="e">
        <f>C35/C8</f>
        <v>#DIV/0!</v>
      </c>
      <c r="H22" s="52" t="e">
        <f>D35/D8</f>
        <v>#DIV/0!</v>
      </c>
    </row>
    <row r="23" spans="2:8" ht="15.75" thickBot="1">
      <c r="B23" s="24" t="s">
        <v>33</v>
      </c>
      <c r="C23" s="36">
        <f>C7</f>
        <v>2011</v>
      </c>
      <c r="D23" s="36">
        <f>D7</f>
        <v>2012</v>
      </c>
      <c r="F23" s="13"/>
      <c r="G23" s="14"/>
      <c r="H23" s="15"/>
    </row>
    <row r="24" spans="2:8" ht="15.75" thickBot="1">
      <c r="B24" s="25" t="s">
        <v>30</v>
      </c>
      <c r="C24" s="4"/>
      <c r="D24" s="5"/>
      <c r="F24" s="78"/>
      <c r="G24" s="65" t="s">
        <v>42</v>
      </c>
      <c r="H24" s="66" t="s">
        <v>42</v>
      </c>
    </row>
    <row r="25" spans="2:8" ht="15">
      <c r="B25" s="26" t="s">
        <v>52</v>
      </c>
      <c r="C25" s="6"/>
      <c r="D25" s="7"/>
      <c r="F25" s="67" t="s">
        <v>41</v>
      </c>
      <c r="G25" s="68" t="e">
        <f>IF(G10&lt;=85,1,0)</f>
        <v>#DIV/0!</v>
      </c>
      <c r="H25" s="69" t="e">
        <f>IF(H10&lt;=85,2,0)</f>
        <v>#DIV/0!</v>
      </c>
    </row>
    <row r="26" spans="2:8" ht="15">
      <c r="B26" s="33" t="s">
        <v>31</v>
      </c>
      <c r="C26" s="34">
        <f>SUM(C24:C25)</f>
        <v>0</v>
      </c>
      <c r="D26" s="35">
        <f>SUM(D24:D25)</f>
        <v>0</v>
      </c>
      <c r="F26" s="70" t="s">
        <v>22</v>
      </c>
      <c r="G26" s="71" t="e">
        <f>IF(G15&gt;=2,1,0)</f>
        <v>#DIV/0!</v>
      </c>
      <c r="H26" s="72" t="e">
        <f>IF(H15&gt;=2,2,0)</f>
        <v>#DIV/0!</v>
      </c>
    </row>
    <row r="27" spans="2:8" ht="15.75" thickBot="1">
      <c r="B27" s="26" t="s">
        <v>27</v>
      </c>
      <c r="C27" s="6"/>
      <c r="D27" s="6"/>
      <c r="F27" s="73" t="s">
        <v>40</v>
      </c>
      <c r="G27" s="74" t="e">
        <f>IF(G22&lt;=0.6,1,0)</f>
        <v>#DIV/0!</v>
      </c>
      <c r="H27" s="75" t="e">
        <f>IF(H22&lt;=0.6,2,0)</f>
        <v>#DIV/0!</v>
      </c>
    </row>
    <row r="28" spans="2:8" ht="15.75" thickBot="1">
      <c r="B28" s="26" t="s">
        <v>26</v>
      </c>
      <c r="C28" s="6"/>
      <c r="D28" s="6"/>
      <c r="F28" s="78"/>
      <c r="G28" s="78"/>
      <c r="H28" s="78"/>
    </row>
    <row r="29" spans="2:8" ht="15.75" thickBot="1">
      <c r="B29" s="26" t="s">
        <v>34</v>
      </c>
      <c r="C29" s="6"/>
      <c r="D29" s="7"/>
      <c r="F29" s="78"/>
      <c r="G29" s="76" t="s">
        <v>43</v>
      </c>
      <c r="H29" s="77" t="e">
        <f>SUM(G25:H27)</f>
        <v>#DIV/0!</v>
      </c>
    </row>
    <row r="30" spans="2:7" ht="15.75" thickBot="1">
      <c r="B30" s="27" t="s">
        <v>15</v>
      </c>
      <c r="C30" s="8"/>
      <c r="D30" s="9"/>
      <c r="G30" s="19" t="e">
        <f>IF(H29&lt;=4,"Žadatel nesplnil kritéria přijatelnosti","Žadatel splnil kritéria přijatelnosti")</f>
        <v>#DIV/0!</v>
      </c>
    </row>
    <row r="31" spans="2:4" ht="15">
      <c r="B31" s="37" t="s">
        <v>49</v>
      </c>
      <c r="C31" s="4"/>
      <c r="D31" s="17"/>
    </row>
    <row r="32" spans="2:8" ht="15.75" thickBot="1">
      <c r="B32" s="38" t="s">
        <v>50</v>
      </c>
      <c r="C32" s="10"/>
      <c r="D32" s="18"/>
      <c r="H32" s="86"/>
    </row>
    <row r="33" ht="15.75" thickBot="1">
      <c r="F33" s="19" t="s">
        <v>48</v>
      </c>
    </row>
    <row r="34" spans="2:8" ht="15.75" thickBot="1">
      <c r="B34" s="24"/>
      <c r="C34" s="36">
        <f>C7</f>
        <v>2011</v>
      </c>
      <c r="D34" s="39">
        <f>D7</f>
        <v>2012</v>
      </c>
      <c r="F34" s="89"/>
      <c r="G34" s="90"/>
      <c r="H34" s="91"/>
    </row>
    <row r="35" spans="2:8" ht="15.75" thickBot="1">
      <c r="B35" s="23" t="s">
        <v>39</v>
      </c>
      <c r="C35" s="16"/>
      <c r="D35" s="40">
        <f>C35</f>
        <v>0</v>
      </c>
      <c r="F35" s="92"/>
      <c r="G35" s="93"/>
      <c r="H35" s="94"/>
    </row>
    <row r="37" ht="15">
      <c r="B37" s="79" t="s">
        <v>46</v>
      </c>
    </row>
    <row r="38" ht="15">
      <c r="B38" s="79" t="s">
        <v>51</v>
      </c>
    </row>
    <row r="39" ht="15">
      <c r="B39" s="79" t="s">
        <v>47</v>
      </c>
    </row>
  </sheetData>
  <sheetProtection password="ADF0" sheet="1" selectLockedCells="1"/>
  <mergeCells count="3">
    <mergeCell ref="C4:D4"/>
    <mergeCell ref="C5:D5"/>
    <mergeCell ref="F34:H35"/>
  </mergeCells>
  <conditionalFormatting sqref="G25:H27">
    <cfRule type="cellIs" priority="35" dxfId="12" operator="equal" stopIfTrue="1">
      <formula>0</formula>
    </cfRule>
    <cfRule type="cellIs" priority="36" dxfId="13" operator="equal" stopIfTrue="1">
      <formula>1</formula>
    </cfRule>
    <cfRule type="colorScale" priority="34" dxfId="14">
      <colorScale>
        <cfvo type="num" val="0"/>
        <cfvo type="num" val="1"/>
        <color theme="5" tint="0.39998000860214233"/>
        <color rgb="FFA1FBA3"/>
      </colorScale>
    </cfRule>
  </conditionalFormatting>
  <conditionalFormatting sqref="H29">
    <cfRule type="cellIs" priority="17" dxfId="9" operator="greaterThanOrEqual" stopIfTrue="1">
      <formula>5</formula>
    </cfRule>
    <cfRule type="cellIs" priority="18" dxfId="15" operator="lessThan" stopIfTrue="1">
      <formula>5</formula>
    </cfRule>
  </conditionalFormatting>
  <conditionalFormatting sqref="G10:H10">
    <cfRule type="cellIs" priority="15" dxfId="13" operator="lessThanOrEqual" stopIfTrue="1">
      <formula>85</formula>
    </cfRule>
    <cfRule type="cellIs" priority="16" dxfId="12" operator="greaterThan" stopIfTrue="1">
      <formula>85</formula>
    </cfRule>
  </conditionalFormatting>
  <conditionalFormatting sqref="G22:H22">
    <cfRule type="cellIs" priority="11" dxfId="13" operator="lessThanOrEqual" stopIfTrue="1">
      <formula>0.6</formula>
    </cfRule>
    <cfRule type="cellIs" priority="12" dxfId="12" operator="greaterThan" stopIfTrue="1">
      <formula>0.6</formula>
    </cfRule>
  </conditionalFormatting>
  <conditionalFormatting sqref="G15:H15">
    <cfRule type="cellIs" priority="7" dxfId="13" operator="greaterThanOrEqual" stopIfTrue="1">
      <formula>2</formula>
    </cfRule>
    <cfRule type="cellIs" priority="8" dxfId="12" operator="lessThan" stopIfTrue="1">
      <formula>2</formula>
    </cfRule>
  </conditionalFormatting>
  <conditionalFormatting sqref="G30">
    <cfRule type="cellIs" priority="1" dxfId="16" operator="equal" stopIfTrue="1">
      <formula>"Žadatel splnil kritéria přijatelnosti"</formula>
    </cfRule>
    <cfRule type="cellIs" priority="2" dxfId="17" operator="equal" stopIfTrue="1">
      <formula>"Žadatel nesplnil kritéria přijatelnosti"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Smucr</dc:creator>
  <cp:keywords/>
  <dc:description/>
  <cp:lastModifiedBy>Matulová Eliška</cp:lastModifiedBy>
  <cp:lastPrinted>2010-04-29T08:38:30Z</cp:lastPrinted>
  <dcterms:created xsi:type="dcterms:W3CDTF">2010-04-08T17:31:53Z</dcterms:created>
  <dcterms:modified xsi:type="dcterms:W3CDTF">2014-06-23T07:50:58Z</dcterms:modified>
  <cp:category/>
  <cp:version/>
  <cp:contentType/>
  <cp:contentStatus/>
</cp:coreProperties>
</file>